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6747b047df2bf0c6/Desktop/Il Nodo/opendata/"/>
    </mc:Choice>
  </mc:AlternateContent>
  <xr:revisionPtr revIDLastSave="0" documentId="8_{B5EA85C4-3138-4754-B55A-84082394A3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1" l="1"/>
  <c r="L55" i="1"/>
  <c r="N52" i="1"/>
  <c r="L52" i="1"/>
  <c r="G52" i="1"/>
  <c r="E52" i="1"/>
  <c r="M36" i="1"/>
  <c r="N42" i="1" s="1"/>
  <c r="K36" i="1"/>
  <c r="L42" i="1" s="1"/>
  <c r="F36" i="1"/>
  <c r="G42" i="1" s="1"/>
  <c r="D36" i="1"/>
  <c r="E42" i="1" s="1"/>
  <c r="N33" i="1"/>
  <c r="L33" i="1"/>
  <c r="K34" i="1" s="1"/>
  <c r="G33" i="1"/>
  <c r="E33" i="1"/>
  <c r="N27" i="1"/>
  <c r="G27" i="1"/>
  <c r="M28" i="1" s="1"/>
  <c r="E27" i="1"/>
  <c r="K24" i="1"/>
  <c r="L27" i="1" s="1"/>
  <c r="K28" i="1" s="1"/>
  <c r="M14" i="1"/>
  <c r="K14" i="1"/>
  <c r="F13" i="1"/>
  <c r="D13" i="1"/>
  <c r="M11" i="1"/>
  <c r="K11" i="1"/>
  <c r="F11" i="1"/>
  <c r="D11" i="1"/>
  <c r="K10" i="1"/>
  <c r="M9" i="1"/>
  <c r="K9" i="1"/>
  <c r="F9" i="1"/>
  <c r="D9" i="1"/>
  <c r="M8" i="1"/>
  <c r="K8" i="1"/>
  <c r="F8" i="1"/>
  <c r="D8" i="1"/>
  <c r="M7" i="1"/>
  <c r="K7" i="1"/>
  <c r="F6" i="1"/>
  <c r="D6" i="1"/>
  <c r="M5" i="1"/>
  <c r="K5" i="1"/>
  <c r="F5" i="1"/>
  <c r="D5" i="1"/>
  <c r="M43" i="1" l="1"/>
  <c r="E16" i="1"/>
  <c r="E53" i="1" s="1"/>
  <c r="G16" i="1"/>
  <c r="G53" i="1" s="1"/>
  <c r="L16" i="1"/>
  <c r="K17" i="1" s="1"/>
  <c r="N16" i="1"/>
  <c r="N53" i="1" s="1"/>
  <c r="N54" i="1" s="1"/>
  <c r="N56" i="1" s="1"/>
  <c r="M34" i="1"/>
  <c r="K43" i="1"/>
  <c r="L53" i="1" l="1"/>
  <c r="L54" i="1" s="1"/>
  <c r="L56" i="1" s="1"/>
  <c r="M17" i="1"/>
</calcChain>
</file>

<file path=xl/sharedStrings.xml><?xml version="1.0" encoding="utf-8"?>
<sst xmlns="http://schemas.openxmlformats.org/spreadsheetml/2006/main" count="103" uniqueCount="61">
  <si>
    <t>RENDICONTO GESTIONALE</t>
  </si>
  <si>
    <t>ONERI E COSTI</t>
  </si>
  <si>
    <t>PROVENTI E RICAVI</t>
  </si>
  <si>
    <t>A</t>
  </si>
  <si>
    <t>Costi e oneri da attività di interesse generale</t>
  </si>
  <si>
    <t>Ricavi, rendite e proventi da attività di interesse generale</t>
  </si>
  <si>
    <t>Materie prime, sussidiarie, di consumo e di merci</t>
  </si>
  <si>
    <t>Proventi da quote associative e apporti dei fondatori</t>
  </si>
  <si>
    <t>Servizi</t>
  </si>
  <si>
    <t>Proventi da associati per attività mutuali</t>
  </si>
  <si>
    <t>Godimento di beni di terzi</t>
  </si>
  <si>
    <t>Ricavi per prestazioni e cessioni ad associati e fondatori</t>
  </si>
  <si>
    <t>Personale</t>
  </si>
  <si>
    <t>Erogazioni liberali</t>
  </si>
  <si>
    <t>Ammortamenti</t>
  </si>
  <si>
    <t>Proventi del 5 per mille</t>
  </si>
  <si>
    <t>Accantonamenti per rischi ed oneri</t>
  </si>
  <si>
    <t>Contributi da soggetti privati</t>
  </si>
  <si>
    <t>Oneri diversi di gestione</t>
  </si>
  <si>
    <t>Ricavi per prestazioni e cessioni a terzi</t>
  </si>
  <si>
    <t>Rimanenze iniziali</t>
  </si>
  <si>
    <t>Contributi da enti pubblici</t>
  </si>
  <si>
    <t>Donazioni ONG Cambogia</t>
  </si>
  <si>
    <t>Proventi da contratti con enti pubblici</t>
  </si>
  <si>
    <t>Altri ricavi, rendite e proventi</t>
  </si>
  <si>
    <t>Rimanenze finali</t>
  </si>
  <si>
    <t>Totale</t>
  </si>
  <si>
    <t>Avanzo/disavanzo attività di interesse generale</t>
  </si>
  <si>
    <t>B</t>
  </si>
  <si>
    <t>Costi e oneri da attività diverse</t>
  </si>
  <si>
    <t>Ricavi, rendite e proventi da attività diverse</t>
  </si>
  <si>
    <t>Avanzo/disavanzo attività diverse</t>
  </si>
  <si>
    <t>C</t>
  </si>
  <si>
    <t>Costi e oneri da attività di raccolta fondi</t>
  </si>
  <si>
    <t>Ricavi, rendite e proventi da attività di raccolta fondi</t>
  </si>
  <si>
    <t>Oneri per raccolte fondi abituali</t>
  </si>
  <si>
    <t>Proventi da raccolte fondi abituali</t>
  </si>
  <si>
    <t>Oneri per raccolte fondi occasionali</t>
  </si>
  <si>
    <t>Proventi da raccolte fondi occasionali</t>
  </si>
  <si>
    <t>Altri oneri</t>
  </si>
  <si>
    <t>Altri proventi</t>
  </si>
  <si>
    <t>Avanzo/disavanzo attività di raccolta fondi</t>
  </si>
  <si>
    <t>D</t>
  </si>
  <si>
    <t>Costi e oneri da attività finanziarie e patrimoniali</t>
  </si>
  <si>
    <t>Ricavi, rendite e proventi da attività finanziarie e patrimoniali</t>
  </si>
  <si>
    <t>Su rapporti bancari</t>
  </si>
  <si>
    <t>Su prestiti</t>
  </si>
  <si>
    <t>Da altri investimenti finanziari</t>
  </si>
  <si>
    <t>Da patrimonio edilizio</t>
  </si>
  <si>
    <t>Da altri beni patrimoniali</t>
  </si>
  <si>
    <t>Avanzo/disavanzo attività finanziarie e patrimoniali</t>
  </si>
  <si>
    <t>E</t>
  </si>
  <si>
    <t>Costi e oneri di supporto generale</t>
  </si>
  <si>
    <t>Proventi di supporto generale</t>
  </si>
  <si>
    <t>Proventi da distacco del personale</t>
  </si>
  <si>
    <t>Altri proventi di supporto generale</t>
  </si>
  <si>
    <t>Totale oneri e costi</t>
  </si>
  <si>
    <t>Totale proventi e ricavi</t>
  </si>
  <si>
    <t>Avanzo/disavanzo prima delle imposte</t>
  </si>
  <si>
    <t>Imposte</t>
  </si>
  <si>
    <t>Avanzo/disavanzo d'esercizio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</si>
</sst>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4" xfId="0" applyFont="1" applyBorder="1"/>
    <xf numFmtId="0" fontId="2" fillId="0" borderId="5" xfId="0" applyFont="1" applyBorder="1"/>
    <xf numFmtId="0" fontId="4" fillId="0" borderId="5" xfId="0" applyFont="1" applyBorder="1"/>
    <xf numFmtId="4" fontId="2" fillId="0" borderId="6" xfId="0" applyNumberFormat="1" applyFont="1" applyBorder="1"/>
    <xf numFmtId="3" fontId="2" fillId="0" borderId="6" xfId="0" applyNumberFormat="1" applyFont="1" applyBorder="1"/>
    <xf numFmtId="0" fontId="2" fillId="0" borderId="7" xfId="0" applyFont="1" applyBorder="1"/>
    <xf numFmtId="4" fontId="2" fillId="0" borderId="8" xfId="0" applyNumberFormat="1" applyFont="1" applyBorder="1"/>
    <xf numFmtId="3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3" fontId="2" fillId="0" borderId="11" xfId="0" applyNumberFormat="1" applyFont="1" applyBorder="1"/>
    <xf numFmtId="0" fontId="4" fillId="0" borderId="0" xfId="0" applyFont="1"/>
    <xf numFmtId="4" fontId="4" fillId="0" borderId="8" xfId="0" applyNumberFormat="1" applyFont="1" applyBorder="1"/>
    <xf numFmtId="0" fontId="4" fillId="0" borderId="7" xfId="0" applyFont="1" applyBorder="1"/>
    <xf numFmtId="4" fontId="2" fillId="0" borderId="0" xfId="0" applyNumberFormat="1" applyFont="1"/>
    <xf numFmtId="3" fontId="2" fillId="0" borderId="10" xfId="0" applyNumberFormat="1" applyFont="1" applyBorder="1"/>
    <xf numFmtId="3" fontId="2" fillId="0" borderId="12" xfId="0" applyNumberFormat="1" applyFont="1" applyBorder="1"/>
    <xf numFmtId="3" fontId="2" fillId="0" borderId="0" xfId="0" applyNumberFormat="1" applyFont="1"/>
    <xf numFmtId="3" fontId="2" fillId="0" borderId="3" xfId="0" applyNumberFormat="1" applyFont="1" applyBorder="1"/>
    <xf numFmtId="3" fontId="2" fillId="0" borderId="13" xfId="0" applyNumberFormat="1" applyFont="1" applyBorder="1"/>
    <xf numFmtId="4" fontId="2" fillId="0" borderId="10" xfId="0" applyNumberFormat="1" applyFont="1" applyBorder="1"/>
    <xf numFmtId="0" fontId="4" fillId="0" borderId="10" xfId="0" applyFont="1" applyBorder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Cambogia%20Il%20Nodo\A%20Contabilit&#224;\Bilanci\Bilancio%202022\Il%20Nodo%20anno%202022%20%20revisionato%2027.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alia e riepilogo"/>
      <sheetName val="Medical Attention (2)"/>
      <sheetName val="Retribuzioni Italia"/>
      <sheetName val="Abbreviato"/>
      <sheetName val="Modello A"/>
      <sheetName val="Modello B"/>
      <sheetName val="GIORNALE"/>
    </sheetNames>
    <sheetDataSet>
      <sheetData sheetId="0">
        <row r="41">
          <cell r="B41">
            <v>198.96</v>
          </cell>
        </row>
      </sheetData>
      <sheetData sheetId="1"/>
      <sheetData sheetId="2">
        <row r="3">
          <cell r="C3">
            <v>-1157.6600000000001</v>
          </cell>
        </row>
      </sheetData>
      <sheetData sheetId="3">
        <row r="9">
          <cell r="H9">
            <v>778.06</v>
          </cell>
        </row>
        <row r="78">
          <cell r="F78">
            <v>1725.08</v>
          </cell>
          <cell r="H78">
            <v>5073.45</v>
          </cell>
        </row>
        <row r="79">
          <cell r="F79">
            <v>1500</v>
          </cell>
          <cell r="H79">
            <v>2800</v>
          </cell>
        </row>
        <row r="80">
          <cell r="F80">
            <v>3335</v>
          </cell>
        </row>
        <row r="82">
          <cell r="F82">
            <v>193567.94</v>
          </cell>
          <cell r="H82">
            <v>125552.78</v>
          </cell>
        </row>
        <row r="83">
          <cell r="H83">
            <v>10267.82</v>
          </cell>
        </row>
        <row r="85">
          <cell r="F85">
            <v>20489</v>
          </cell>
          <cell r="H85">
            <v>25274</v>
          </cell>
        </row>
        <row r="87">
          <cell r="F87">
            <v>572</v>
          </cell>
        </row>
        <row r="88">
          <cell r="F88">
            <v>99.3</v>
          </cell>
        </row>
        <row r="90">
          <cell r="H90">
            <v>958</v>
          </cell>
        </row>
        <row r="94">
          <cell r="F94">
            <v>0</v>
          </cell>
          <cell r="H94">
            <v>0</v>
          </cell>
        </row>
        <row r="95">
          <cell r="F95">
            <v>198.96</v>
          </cell>
          <cell r="H95">
            <v>478.4</v>
          </cell>
        </row>
        <row r="98">
          <cell r="F98">
            <v>0</v>
          </cell>
          <cell r="H98">
            <v>0</v>
          </cell>
        </row>
        <row r="99">
          <cell r="F99">
            <v>1388.12</v>
          </cell>
          <cell r="H99">
            <v>1330.2</v>
          </cell>
        </row>
        <row r="100">
          <cell r="F100">
            <v>0</v>
          </cell>
          <cell r="H100">
            <v>0</v>
          </cell>
        </row>
        <row r="101">
          <cell r="F101">
            <v>4448.79</v>
          </cell>
          <cell r="H101">
            <v>6938.86</v>
          </cell>
        </row>
        <row r="102">
          <cell r="F102">
            <v>0</v>
          </cell>
          <cell r="H102">
            <v>0</v>
          </cell>
        </row>
        <row r="103">
          <cell r="F103">
            <v>0</v>
          </cell>
          <cell r="H103">
            <v>0</v>
          </cell>
        </row>
        <row r="104">
          <cell r="F104">
            <v>0</v>
          </cell>
          <cell r="H104">
            <v>0</v>
          </cell>
        </row>
        <row r="105">
          <cell r="F105">
            <v>450.11</v>
          </cell>
          <cell r="H105">
            <v>0</v>
          </cell>
        </row>
        <row r="106">
          <cell r="F106">
            <v>3907.7</v>
          </cell>
          <cell r="H106">
            <v>5219.1499999999996</v>
          </cell>
        </row>
        <row r="107">
          <cell r="F107">
            <v>0</v>
          </cell>
          <cell r="H107">
            <v>0</v>
          </cell>
        </row>
        <row r="108">
          <cell r="F108">
            <v>4716.54</v>
          </cell>
          <cell r="H108">
            <v>258.01</v>
          </cell>
        </row>
        <row r="109">
          <cell r="F109">
            <v>8862</v>
          </cell>
          <cell r="H109">
            <v>4500</v>
          </cell>
        </row>
        <row r="110">
          <cell r="F110">
            <v>0</v>
          </cell>
          <cell r="H110">
            <v>0</v>
          </cell>
        </row>
        <row r="111">
          <cell r="F111">
            <v>166181.64000000001</v>
          </cell>
          <cell r="H111">
            <v>126201.91</v>
          </cell>
        </row>
        <row r="112">
          <cell r="F112">
            <v>4222.4399999999996</v>
          </cell>
          <cell r="H112">
            <v>3993.83</v>
          </cell>
        </row>
        <row r="113">
          <cell r="F113">
            <v>0</v>
          </cell>
          <cell r="H113">
            <v>0</v>
          </cell>
        </row>
        <row r="114">
          <cell r="F114">
            <v>1090.8</v>
          </cell>
          <cell r="H114">
            <v>735.51</v>
          </cell>
        </row>
        <row r="116">
          <cell r="F116">
            <v>18781.27</v>
          </cell>
          <cell r="H116">
            <v>25483.599999999999</v>
          </cell>
        </row>
        <row r="118">
          <cell r="F118">
            <v>5310.79</v>
          </cell>
          <cell r="H118">
            <v>7129.84</v>
          </cell>
        </row>
        <row r="119">
          <cell r="F119">
            <v>120</v>
          </cell>
          <cell r="H119">
            <v>210</v>
          </cell>
        </row>
        <row r="120">
          <cell r="F120">
            <v>190.05</v>
          </cell>
          <cell r="H120">
            <v>5.93</v>
          </cell>
        </row>
        <row r="121">
          <cell r="F121">
            <v>1844.73</v>
          </cell>
          <cell r="H121">
            <v>1077.07</v>
          </cell>
        </row>
        <row r="124">
          <cell r="F124">
            <v>0</v>
          </cell>
          <cell r="H124">
            <v>0</v>
          </cell>
        </row>
        <row r="127">
          <cell r="F127">
            <v>0</v>
          </cell>
          <cell r="H127">
            <v>0</v>
          </cell>
        </row>
        <row r="128">
          <cell r="F128">
            <v>0</v>
          </cell>
          <cell r="H128">
            <v>0</v>
          </cell>
        </row>
        <row r="129">
          <cell r="F129">
            <v>0</v>
          </cell>
          <cell r="H129">
            <v>0</v>
          </cell>
        </row>
        <row r="130">
          <cell r="F130">
            <v>0</v>
          </cell>
          <cell r="H130">
            <v>0</v>
          </cell>
        </row>
        <row r="131">
          <cell r="F131">
            <v>179.05</v>
          </cell>
          <cell r="H131">
            <v>21747.71</v>
          </cell>
        </row>
        <row r="132">
          <cell r="F132">
            <v>0</v>
          </cell>
          <cell r="H132">
            <v>0</v>
          </cell>
        </row>
        <row r="138">
          <cell r="F138">
            <v>0</v>
          </cell>
          <cell r="H138">
            <v>0</v>
          </cell>
        </row>
        <row r="140">
          <cell r="F140">
            <v>0</v>
          </cell>
        </row>
        <row r="141">
          <cell r="F141">
            <v>0</v>
          </cell>
          <cell r="H141">
            <v>0</v>
          </cell>
        </row>
        <row r="145">
          <cell r="F145">
            <v>12</v>
          </cell>
          <cell r="H145">
            <v>37</v>
          </cell>
        </row>
      </sheetData>
      <sheetData sheetId="4"/>
      <sheetData sheetId="5">
        <row r="10">
          <cell r="K10">
            <v>176361.21</v>
          </cell>
          <cell r="M10">
            <v>122274</v>
          </cell>
        </row>
      </sheetData>
      <sheetData sheetId="6">
        <row r="39">
          <cell r="E39">
            <v>105000</v>
          </cell>
        </row>
        <row r="200">
          <cell r="E200">
            <v>8248.19</v>
          </cell>
        </row>
        <row r="256">
          <cell r="E256">
            <v>10000</v>
          </cell>
        </row>
        <row r="257">
          <cell r="E257">
            <v>2765.23</v>
          </cell>
        </row>
        <row r="260">
          <cell r="E260">
            <v>19858.79</v>
          </cell>
        </row>
        <row r="262">
          <cell r="E262">
            <v>10000</v>
          </cell>
        </row>
        <row r="325">
          <cell r="E325">
            <v>8759.02</v>
          </cell>
        </row>
        <row r="349">
          <cell r="F349">
            <v>19985</v>
          </cell>
          <cell r="AF349">
            <v>504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workbookViewId="0">
      <selection activeCell="J9" sqref="J9"/>
    </sheetView>
  </sheetViews>
  <sheetFormatPr defaultColWidth="9.1796875" defaultRowHeight="15.5" x14ac:dyDescent="0.35"/>
  <cols>
    <col min="1" max="1" width="2.26953125" style="1" bestFit="1" customWidth="1"/>
    <col min="2" max="2" width="2.1796875" style="1" bestFit="1" customWidth="1"/>
    <col min="3" max="3" width="48.54296875" style="1" bestFit="1" customWidth="1"/>
    <col min="4" max="4" width="11.26953125" style="17" bestFit="1" customWidth="1"/>
    <col min="5" max="5" width="8.453125" style="20" bestFit="1" customWidth="1"/>
    <col min="6" max="6" width="11.26953125" style="1" customWidth="1"/>
    <col min="7" max="7" width="8.453125" style="1" bestFit="1" customWidth="1"/>
    <col min="8" max="8" width="2.7265625" style="1" bestFit="1" customWidth="1"/>
    <col min="9" max="9" width="3.26953125" style="17" bestFit="1" customWidth="1"/>
    <col min="10" max="10" width="61" style="20" bestFit="1" customWidth="1"/>
    <col min="11" max="11" width="12" style="1" bestFit="1" customWidth="1"/>
    <col min="12" max="12" width="8.453125" style="1" bestFit="1" customWidth="1"/>
    <col min="13" max="13" width="12" style="1" customWidth="1"/>
    <col min="14" max="14" width="8.453125" style="1" bestFit="1" customWidth="1"/>
    <col min="15" max="16384" width="9.1796875" style="1"/>
  </cols>
  <sheetData>
    <row r="1" spans="1:14" ht="22.5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4" ht="17.5" x14ac:dyDescent="0.35">
      <c r="A3" s="26" t="s">
        <v>1</v>
      </c>
      <c r="B3" s="27"/>
      <c r="C3" s="27"/>
      <c r="D3" s="28">
        <v>44926</v>
      </c>
      <c r="E3" s="29"/>
      <c r="F3" s="28">
        <v>44561</v>
      </c>
      <c r="G3" s="29"/>
      <c r="H3" s="27" t="s">
        <v>2</v>
      </c>
      <c r="I3" s="27"/>
      <c r="J3" s="27"/>
      <c r="K3" s="28">
        <v>44926</v>
      </c>
      <c r="L3" s="29"/>
      <c r="M3" s="28">
        <v>44561</v>
      </c>
      <c r="N3" s="29"/>
    </row>
    <row r="4" spans="1:14" x14ac:dyDescent="0.35">
      <c r="A4" s="2" t="s">
        <v>3</v>
      </c>
      <c r="B4" s="3"/>
      <c r="C4" s="4" t="s">
        <v>4</v>
      </c>
      <c r="D4" s="5"/>
      <c r="E4" s="6"/>
      <c r="F4" s="5"/>
      <c r="G4" s="6"/>
      <c r="H4" s="4" t="s">
        <v>3</v>
      </c>
      <c r="I4" s="3"/>
      <c r="J4" s="4" t="s">
        <v>5</v>
      </c>
      <c r="K4" s="5"/>
      <c r="L4" s="6"/>
      <c r="M4" s="5"/>
      <c r="N4" s="6"/>
    </row>
    <row r="5" spans="1:14" x14ac:dyDescent="0.35">
      <c r="A5" s="7"/>
      <c r="B5" s="1">
        <v>1</v>
      </c>
      <c r="C5" s="1" t="s">
        <v>6</v>
      </c>
      <c r="D5" s="8">
        <f>+[1]Abbreviato!F93+[1]Abbreviato!F94+[1]Abbreviato!F95</f>
        <v>198.96</v>
      </c>
      <c r="E5" s="9"/>
      <c r="F5" s="8">
        <f>+[1]Abbreviato!H93+[1]Abbreviato!H94+[1]Abbreviato!H95</f>
        <v>478.4</v>
      </c>
      <c r="G5" s="8"/>
      <c r="I5" s="1">
        <v>1</v>
      </c>
      <c r="J5" s="1" t="s">
        <v>7</v>
      </c>
      <c r="K5" s="8">
        <f>+[1]Abbreviato!F79</f>
        <v>1500</v>
      </c>
      <c r="L5" s="9"/>
      <c r="M5" s="8">
        <f>+[1]Abbreviato!H79</f>
        <v>2800</v>
      </c>
      <c r="N5" s="9"/>
    </row>
    <row r="6" spans="1:14" x14ac:dyDescent="0.35">
      <c r="A6" s="7"/>
      <c r="B6" s="1">
        <v>2</v>
      </c>
      <c r="C6" s="1" t="s">
        <v>8</v>
      </c>
      <c r="D6" s="8">
        <f>SUM([1]Abbreviato!F98:F114)-[1]Abbreviato!F111</f>
        <v>29086.5</v>
      </c>
      <c r="E6" s="9"/>
      <c r="F6" s="8">
        <f>SUM([1]Abbreviato!H98:H114)-[1]Abbreviato!H111</f>
        <v>22975.559999999998</v>
      </c>
      <c r="G6" s="8"/>
      <c r="I6" s="1">
        <v>2</v>
      </c>
      <c r="J6" s="1" t="s">
        <v>9</v>
      </c>
      <c r="K6" s="8"/>
      <c r="L6" s="9"/>
      <c r="M6" s="8"/>
      <c r="N6" s="9"/>
    </row>
    <row r="7" spans="1:14" x14ac:dyDescent="0.35">
      <c r="A7" s="7"/>
      <c r="B7" s="1">
        <v>3</v>
      </c>
      <c r="C7" s="1" t="s">
        <v>10</v>
      </c>
      <c r="D7" s="8"/>
      <c r="E7" s="9"/>
      <c r="F7" s="8"/>
      <c r="G7" s="8"/>
      <c r="I7" s="1">
        <v>3</v>
      </c>
      <c r="J7" s="1" t="s">
        <v>11</v>
      </c>
      <c r="K7" s="8">
        <f>+[1]Abbreviato!F80</f>
        <v>3335</v>
      </c>
      <c r="L7" s="9"/>
      <c r="M7" s="8">
        <f>+[1]Abbreviato!H81</f>
        <v>0</v>
      </c>
      <c r="N7" s="9"/>
    </row>
    <row r="8" spans="1:14" x14ac:dyDescent="0.35">
      <c r="A8" s="7"/>
      <c r="B8" s="1">
        <v>4</v>
      </c>
      <c r="C8" s="1" t="s">
        <v>12</v>
      </c>
      <c r="D8" s="8">
        <f>+[1]Abbreviato!F116+[1]Abbreviato!F118+[1]Abbreviato!F119+[1]Abbreviato!F120+[1]Abbreviato!F121</f>
        <v>26246.84</v>
      </c>
      <c r="E8" s="9"/>
      <c r="F8" s="8">
        <f>+[1]Abbreviato!H116+[1]Abbreviato!H118+[1]Abbreviato!H119+[1]Abbreviato!H120+[1]Abbreviato!H121</f>
        <v>33906.44</v>
      </c>
      <c r="G8" s="8"/>
      <c r="I8" s="1">
        <v>4</v>
      </c>
      <c r="J8" s="1" t="s">
        <v>13</v>
      </c>
      <c r="K8" s="8">
        <f>+[1]Abbreviato!F82+[1]Abbreviato!F85-'[1]Modello B'!K10</f>
        <v>37695.73000000001</v>
      </c>
      <c r="L8" s="9"/>
      <c r="M8" s="8">
        <f>+[1]Abbreviato!H82+[1]Abbreviato!H85-'[1]Modello B'!M10</f>
        <v>28552.78</v>
      </c>
      <c r="N8" s="9"/>
    </row>
    <row r="9" spans="1:14" x14ac:dyDescent="0.35">
      <c r="A9" s="7"/>
      <c r="B9" s="1">
        <v>5</v>
      </c>
      <c r="C9" s="1" t="s">
        <v>14</v>
      </c>
      <c r="D9" s="8">
        <f>+[1]Abbreviato!F124</f>
        <v>0</v>
      </c>
      <c r="E9" s="9"/>
      <c r="F9" s="8">
        <f>+[1]Abbreviato!H124</f>
        <v>0</v>
      </c>
      <c r="G9" s="8"/>
      <c r="I9" s="1">
        <v>5</v>
      </c>
      <c r="J9" s="1" t="s">
        <v>15</v>
      </c>
      <c r="K9" s="8">
        <f>+[1]GIORNALE!E325</f>
        <v>8759.02</v>
      </c>
      <c r="L9" s="9"/>
      <c r="M9" s="8">
        <f>+[1]Abbreviato!H83</f>
        <v>10267.82</v>
      </c>
      <c r="N9" s="9"/>
    </row>
    <row r="10" spans="1:14" x14ac:dyDescent="0.35">
      <c r="A10" s="7"/>
      <c r="B10" s="1">
        <v>6</v>
      </c>
      <c r="C10" s="1" t="s">
        <v>16</v>
      </c>
      <c r="D10" s="8"/>
      <c r="E10" s="9"/>
      <c r="F10" s="8"/>
      <c r="G10" s="8"/>
      <c r="I10" s="1">
        <v>6</v>
      </c>
      <c r="J10" s="1" t="s">
        <v>17</v>
      </c>
      <c r="K10" s="8">
        <f>+[1]GIORNALE!E200+[1]GIORNALE!E257+[1]GIORNALE!E260+[1]GIORNALE!E256+[1]GIORNALE!E262+[1]GIORNALE!E39+[1]GIORNALE!F349+[1]GIORNALE!AF349</f>
        <v>176361.21</v>
      </c>
      <c r="L10" s="9"/>
      <c r="M10" s="8">
        <v>122274</v>
      </c>
      <c r="N10" s="9"/>
    </row>
    <row r="11" spans="1:14" x14ac:dyDescent="0.35">
      <c r="A11" s="7"/>
      <c r="B11" s="1">
        <v>7</v>
      </c>
      <c r="C11" s="1" t="s">
        <v>18</v>
      </c>
      <c r="D11" s="8">
        <f>+[1]Abbreviato!F127+[1]Abbreviato!F128+[1]Abbreviato!F129+[1]Abbreviato!F130+[1]Abbreviato!F131+[1]Abbreviato!F132</f>
        <v>179.05</v>
      </c>
      <c r="E11" s="9"/>
      <c r="F11" s="8">
        <f>+[1]Abbreviato!H127+[1]Abbreviato!H128+[1]Abbreviato!H129+[1]Abbreviato!H130+[1]Abbreviato!H131+[1]Abbreviato!H132</f>
        <v>21747.71</v>
      </c>
      <c r="G11" s="8"/>
      <c r="I11" s="1">
        <v>7</v>
      </c>
      <c r="J11" s="1" t="s">
        <v>19</v>
      </c>
      <c r="K11" s="8">
        <f>+[1]Abbreviato!F78</f>
        <v>1725.08</v>
      </c>
      <c r="L11" s="9"/>
      <c r="M11" s="8">
        <f>+[1]Abbreviato!H78</f>
        <v>5073.45</v>
      </c>
      <c r="N11" s="9"/>
    </row>
    <row r="12" spans="1:14" x14ac:dyDescent="0.35">
      <c r="A12" s="7"/>
      <c r="B12" s="1">
        <v>8</v>
      </c>
      <c r="C12" s="1" t="s">
        <v>20</v>
      </c>
      <c r="D12" s="8"/>
      <c r="E12" s="9"/>
      <c r="F12" s="8"/>
      <c r="G12" s="8"/>
      <c r="I12" s="1">
        <v>8</v>
      </c>
      <c r="J12" s="1" t="s">
        <v>21</v>
      </c>
      <c r="K12" s="8"/>
      <c r="L12" s="9"/>
      <c r="M12" s="8"/>
      <c r="N12" s="9"/>
    </row>
    <row r="13" spans="1:14" x14ac:dyDescent="0.35">
      <c r="A13" s="7"/>
      <c r="B13" s="1">
        <v>9</v>
      </c>
      <c r="C13" s="1" t="s">
        <v>22</v>
      </c>
      <c r="D13" s="8">
        <f>+[1]Abbreviato!F111</f>
        <v>166181.64000000001</v>
      </c>
      <c r="E13" s="9"/>
      <c r="F13" s="8">
        <f>+[1]Abbreviato!H111</f>
        <v>126201.91</v>
      </c>
      <c r="G13" s="8"/>
      <c r="I13" s="1">
        <v>9</v>
      </c>
      <c r="J13" s="1" t="s">
        <v>23</v>
      </c>
      <c r="K13" s="8"/>
      <c r="L13" s="9"/>
      <c r="M13" s="8"/>
      <c r="N13" s="9"/>
    </row>
    <row r="14" spans="1:14" x14ac:dyDescent="0.35">
      <c r="A14" s="7"/>
      <c r="D14" s="8"/>
      <c r="E14" s="9"/>
      <c r="F14" s="8"/>
      <c r="G14" s="9"/>
      <c r="I14" s="1">
        <v>10</v>
      </c>
      <c r="J14" s="1" t="s">
        <v>24</v>
      </c>
      <c r="K14" s="8">
        <f>+[1]Abbreviato!F87</f>
        <v>572</v>
      </c>
      <c r="L14" s="9"/>
      <c r="M14" s="8">
        <f>+[1]Abbreviato!H90</f>
        <v>958</v>
      </c>
      <c r="N14" s="9"/>
    </row>
    <row r="15" spans="1:14" x14ac:dyDescent="0.35">
      <c r="A15" s="10"/>
      <c r="B15" s="11"/>
      <c r="C15" s="11"/>
      <c r="D15" s="12"/>
      <c r="E15" s="13"/>
      <c r="F15" s="12"/>
      <c r="G15" s="13"/>
      <c r="H15" s="11"/>
      <c r="I15" s="11">
        <v>11</v>
      </c>
      <c r="J15" s="11" t="s">
        <v>25</v>
      </c>
      <c r="K15" s="12"/>
      <c r="L15" s="13"/>
      <c r="M15" s="12"/>
      <c r="N15" s="13"/>
    </row>
    <row r="16" spans="1:14" x14ac:dyDescent="0.35">
      <c r="A16" s="7"/>
      <c r="C16" s="14" t="s">
        <v>26</v>
      </c>
      <c r="D16" s="8"/>
      <c r="E16" s="9">
        <f>SUM(D5:D13)</f>
        <v>221892.99000000002</v>
      </c>
      <c r="F16" s="8"/>
      <c r="G16" s="9">
        <f>SUM(F5:F13)</f>
        <v>205310.02000000002</v>
      </c>
      <c r="I16" s="1"/>
      <c r="J16" s="14" t="s">
        <v>26</v>
      </c>
      <c r="K16" s="8"/>
      <c r="L16" s="9">
        <f>SUM(K5:K15)</f>
        <v>229948.04</v>
      </c>
      <c r="M16" s="8"/>
      <c r="N16" s="9">
        <f>SUM(M5:M15)</f>
        <v>169926.05000000002</v>
      </c>
    </row>
    <row r="17" spans="1:14" x14ac:dyDescent="0.35">
      <c r="A17" s="7"/>
      <c r="D17" s="8"/>
      <c r="E17" s="9"/>
      <c r="F17" s="8"/>
      <c r="G17" s="9"/>
      <c r="I17" s="1"/>
      <c r="J17" s="14" t="s">
        <v>27</v>
      </c>
      <c r="K17" s="15">
        <f>+L16-E16</f>
        <v>8055.0499999999884</v>
      </c>
      <c r="L17" s="9"/>
      <c r="M17" s="15">
        <f>+N16-G16</f>
        <v>-35383.97</v>
      </c>
      <c r="N17" s="9"/>
    </row>
    <row r="18" spans="1:14" x14ac:dyDescent="0.35">
      <c r="A18" s="16" t="s">
        <v>28</v>
      </c>
      <c r="C18" s="14" t="s">
        <v>29</v>
      </c>
      <c r="D18" s="8"/>
      <c r="E18" s="9"/>
      <c r="F18" s="8"/>
      <c r="G18" s="9"/>
      <c r="H18" s="14" t="s">
        <v>28</v>
      </c>
      <c r="I18" s="1"/>
      <c r="J18" s="14" t="s">
        <v>30</v>
      </c>
      <c r="K18" s="8"/>
      <c r="L18" s="9"/>
      <c r="M18" s="8"/>
      <c r="N18" s="9"/>
    </row>
    <row r="19" spans="1:14" x14ac:dyDescent="0.35">
      <c r="A19" s="7"/>
      <c r="B19" s="1">
        <v>1</v>
      </c>
      <c r="C19" s="1" t="s">
        <v>6</v>
      </c>
      <c r="D19" s="8"/>
      <c r="E19" s="9"/>
      <c r="F19" s="8"/>
      <c r="G19" s="9"/>
      <c r="I19" s="1">
        <v>1</v>
      </c>
      <c r="J19" s="1" t="s">
        <v>7</v>
      </c>
      <c r="K19" s="8"/>
      <c r="L19" s="9"/>
      <c r="M19" s="8"/>
      <c r="N19" s="9"/>
    </row>
    <row r="20" spans="1:14" x14ac:dyDescent="0.35">
      <c r="A20" s="7"/>
      <c r="B20" s="1">
        <v>2</v>
      </c>
      <c r="C20" s="1" t="s">
        <v>8</v>
      </c>
      <c r="D20" s="8"/>
      <c r="E20" s="9"/>
      <c r="F20" s="8"/>
      <c r="G20" s="9"/>
      <c r="I20" s="1">
        <v>2</v>
      </c>
      <c r="J20" s="1" t="s">
        <v>17</v>
      </c>
      <c r="K20" s="8"/>
      <c r="L20" s="9"/>
      <c r="M20" s="8"/>
      <c r="N20" s="9"/>
    </row>
    <row r="21" spans="1:14" x14ac:dyDescent="0.35">
      <c r="A21" s="7"/>
      <c r="B21" s="1">
        <v>3</v>
      </c>
      <c r="C21" s="1" t="s">
        <v>10</v>
      </c>
      <c r="D21" s="8"/>
      <c r="E21" s="9"/>
      <c r="F21" s="8"/>
      <c r="G21" s="9"/>
      <c r="I21" s="1">
        <v>3</v>
      </c>
      <c r="J21" s="1" t="s">
        <v>19</v>
      </c>
      <c r="K21" s="8"/>
      <c r="L21" s="9"/>
      <c r="M21" s="8"/>
      <c r="N21" s="9"/>
    </row>
    <row r="22" spans="1:14" x14ac:dyDescent="0.35">
      <c r="A22" s="7"/>
      <c r="B22" s="1">
        <v>4</v>
      </c>
      <c r="C22" s="1" t="s">
        <v>12</v>
      </c>
      <c r="D22" s="8"/>
      <c r="E22" s="9"/>
      <c r="F22" s="8"/>
      <c r="G22" s="9"/>
      <c r="I22" s="1">
        <v>4</v>
      </c>
      <c r="J22" s="1" t="s">
        <v>21</v>
      </c>
      <c r="K22" s="8"/>
      <c r="L22" s="9"/>
      <c r="M22" s="8"/>
      <c r="N22" s="9"/>
    </row>
    <row r="23" spans="1:14" x14ac:dyDescent="0.35">
      <c r="A23" s="7"/>
      <c r="B23" s="1">
        <v>5</v>
      </c>
      <c r="C23" s="1" t="s">
        <v>14</v>
      </c>
      <c r="D23" s="8"/>
      <c r="E23" s="9"/>
      <c r="F23" s="8"/>
      <c r="G23" s="9"/>
      <c r="I23" s="1">
        <v>5</v>
      </c>
      <c r="J23" s="1" t="s">
        <v>23</v>
      </c>
      <c r="K23" s="8"/>
      <c r="L23" s="9"/>
      <c r="M23" s="8"/>
      <c r="N23" s="9"/>
    </row>
    <row r="24" spans="1:14" x14ac:dyDescent="0.35">
      <c r="A24" s="7"/>
      <c r="B24" s="1">
        <v>6</v>
      </c>
      <c r="C24" s="1" t="s">
        <v>16</v>
      </c>
      <c r="D24" s="8"/>
      <c r="E24" s="9"/>
      <c r="F24" s="8"/>
      <c r="G24" s="9"/>
      <c r="I24" s="1">
        <v>6</v>
      </c>
      <c r="J24" s="1" t="s">
        <v>24</v>
      </c>
      <c r="K24" s="8">
        <f>+[1]Abbreviato!F88</f>
        <v>99.3</v>
      </c>
      <c r="L24" s="9"/>
      <c r="M24" s="8">
        <v>0</v>
      </c>
      <c r="N24" s="9"/>
    </row>
    <row r="25" spans="1:14" x14ac:dyDescent="0.35">
      <c r="A25" s="7"/>
      <c r="B25" s="1">
        <v>7</v>
      </c>
      <c r="C25" s="1" t="s">
        <v>18</v>
      </c>
      <c r="D25" s="8"/>
      <c r="E25" s="9"/>
      <c r="F25" s="8"/>
      <c r="G25" s="9"/>
      <c r="I25" s="1">
        <v>7</v>
      </c>
      <c r="J25" s="1" t="s">
        <v>25</v>
      </c>
      <c r="K25" s="8"/>
      <c r="L25" s="9"/>
      <c r="M25" s="8"/>
      <c r="N25" s="9"/>
    </row>
    <row r="26" spans="1:14" x14ac:dyDescent="0.35">
      <c r="A26" s="10"/>
      <c r="B26" s="11">
        <v>8</v>
      </c>
      <c r="C26" s="11" t="s">
        <v>20</v>
      </c>
      <c r="D26" s="12"/>
      <c r="E26" s="13"/>
      <c r="F26" s="12"/>
      <c r="G26" s="13"/>
      <c r="H26" s="11"/>
      <c r="I26" s="11"/>
      <c r="J26" s="11"/>
      <c r="K26" s="12"/>
      <c r="L26" s="13"/>
      <c r="M26" s="12"/>
      <c r="N26" s="13"/>
    </row>
    <row r="27" spans="1:14" x14ac:dyDescent="0.35">
      <c r="A27" s="7"/>
      <c r="C27" s="14" t="s">
        <v>26</v>
      </c>
      <c r="D27" s="8"/>
      <c r="E27" s="9">
        <f>SUM(D19:D26)</f>
        <v>0</v>
      </c>
      <c r="F27" s="8"/>
      <c r="G27" s="9">
        <f>SUM(F19:F26)</f>
        <v>0</v>
      </c>
      <c r="I27" s="1"/>
      <c r="J27" s="14" t="s">
        <v>26</v>
      </c>
      <c r="K27" s="8"/>
      <c r="L27" s="9">
        <f>SUM(K19:K25)</f>
        <v>99.3</v>
      </c>
      <c r="M27" s="8"/>
      <c r="N27" s="9">
        <f>SUM(M19:M25)</f>
        <v>0</v>
      </c>
    </row>
    <row r="28" spans="1:14" x14ac:dyDescent="0.35">
      <c r="A28" s="7"/>
      <c r="D28" s="8"/>
      <c r="E28" s="9"/>
      <c r="F28" s="8"/>
      <c r="G28" s="9"/>
      <c r="I28" s="1"/>
      <c r="J28" s="14" t="s">
        <v>31</v>
      </c>
      <c r="K28" s="15">
        <f>+L27-E27</f>
        <v>99.3</v>
      </c>
      <c r="L28" s="9"/>
      <c r="M28" s="15">
        <f>+N27-G27</f>
        <v>0</v>
      </c>
      <c r="N28" s="9"/>
    </row>
    <row r="29" spans="1:14" x14ac:dyDescent="0.35">
      <c r="A29" s="16" t="s">
        <v>32</v>
      </c>
      <c r="C29" s="14" t="s">
        <v>33</v>
      </c>
      <c r="D29" s="8"/>
      <c r="E29" s="9"/>
      <c r="F29" s="8"/>
      <c r="G29" s="9"/>
      <c r="H29" s="14" t="s">
        <v>32</v>
      </c>
      <c r="I29" s="1"/>
      <c r="J29" s="14" t="s">
        <v>34</v>
      </c>
      <c r="K29" s="8"/>
      <c r="L29" s="9"/>
      <c r="M29" s="8"/>
      <c r="N29" s="9"/>
    </row>
    <row r="30" spans="1:14" x14ac:dyDescent="0.35">
      <c r="A30" s="7"/>
      <c r="B30" s="1">
        <v>1</v>
      </c>
      <c r="C30" s="1" t="s">
        <v>35</v>
      </c>
      <c r="D30" s="8"/>
      <c r="E30" s="9"/>
      <c r="F30" s="8"/>
      <c r="G30" s="9"/>
      <c r="I30" s="1">
        <v>1</v>
      </c>
      <c r="J30" s="1" t="s">
        <v>36</v>
      </c>
      <c r="K30" s="8"/>
      <c r="L30" s="9"/>
      <c r="N30" s="9"/>
    </row>
    <row r="31" spans="1:14" x14ac:dyDescent="0.35">
      <c r="A31" s="7"/>
      <c r="B31" s="1">
        <v>2</v>
      </c>
      <c r="C31" s="1" t="s">
        <v>37</v>
      </c>
      <c r="D31" s="8"/>
      <c r="E31" s="9"/>
      <c r="F31" s="8"/>
      <c r="G31" s="9"/>
      <c r="I31" s="1">
        <v>2</v>
      </c>
      <c r="J31" s="1" t="s">
        <v>38</v>
      </c>
      <c r="K31" s="8"/>
      <c r="L31" s="9"/>
      <c r="M31" s="8"/>
      <c r="N31" s="9"/>
    </row>
    <row r="32" spans="1:14" x14ac:dyDescent="0.35">
      <c r="A32" s="10"/>
      <c r="B32" s="11">
        <v>3</v>
      </c>
      <c r="C32" s="11" t="s">
        <v>39</v>
      </c>
      <c r="D32" s="12"/>
      <c r="E32" s="13"/>
      <c r="F32" s="12"/>
      <c r="G32" s="13"/>
      <c r="H32" s="11"/>
      <c r="I32" s="11">
        <v>3</v>
      </c>
      <c r="J32" s="11" t="s">
        <v>40</v>
      </c>
      <c r="K32" s="12"/>
      <c r="L32" s="13"/>
      <c r="M32" s="12"/>
      <c r="N32" s="13"/>
    </row>
    <row r="33" spans="1:14" x14ac:dyDescent="0.35">
      <c r="A33" s="7"/>
      <c r="C33" s="14" t="s">
        <v>26</v>
      </c>
      <c r="D33" s="8"/>
      <c r="E33" s="9">
        <f>SUM(D30:D32)</f>
        <v>0</v>
      </c>
      <c r="F33" s="8"/>
      <c r="G33" s="9">
        <f>SUM(F30:F32)</f>
        <v>0</v>
      </c>
      <c r="I33" s="1"/>
      <c r="J33" s="14" t="s">
        <v>26</v>
      </c>
      <c r="K33" s="8"/>
      <c r="L33" s="9">
        <f>SUM(K30:K32)</f>
        <v>0</v>
      </c>
      <c r="M33" s="8"/>
      <c r="N33" s="9">
        <f>SUM(M30:M32)</f>
        <v>0</v>
      </c>
    </row>
    <row r="34" spans="1:14" x14ac:dyDescent="0.35">
      <c r="A34" s="7"/>
      <c r="D34" s="8"/>
      <c r="E34" s="9"/>
      <c r="F34" s="8"/>
      <c r="G34" s="9"/>
      <c r="I34" s="1"/>
      <c r="J34" s="14" t="s">
        <v>41</v>
      </c>
      <c r="K34" s="8">
        <f>+L33-E33</f>
        <v>0</v>
      </c>
      <c r="L34" s="9"/>
      <c r="M34" s="8">
        <f>+N33-G33</f>
        <v>0</v>
      </c>
      <c r="N34" s="9"/>
    </row>
    <row r="35" spans="1:14" x14ac:dyDescent="0.35">
      <c r="A35" s="16" t="s">
        <v>42</v>
      </c>
      <c r="C35" s="14" t="s">
        <v>43</v>
      </c>
      <c r="D35" s="8"/>
      <c r="E35" s="9"/>
      <c r="F35" s="8"/>
      <c r="G35" s="9"/>
      <c r="H35" s="14" t="s">
        <v>42</v>
      </c>
      <c r="I35" s="1"/>
      <c r="J35" s="14" t="s">
        <v>44</v>
      </c>
      <c r="K35" s="8"/>
      <c r="L35" s="9"/>
      <c r="M35" s="8"/>
      <c r="N35" s="9"/>
    </row>
    <row r="36" spans="1:14" x14ac:dyDescent="0.35">
      <c r="A36" s="7"/>
      <c r="B36" s="1">
        <v>1</v>
      </c>
      <c r="C36" s="1" t="s">
        <v>45</v>
      </c>
      <c r="D36" s="8">
        <f>+[1]Abbreviato!F140</f>
        <v>0</v>
      </c>
      <c r="E36" s="9"/>
      <c r="F36" s="8">
        <f>+[1]Abbreviato!D140</f>
        <v>0</v>
      </c>
      <c r="G36" s="9"/>
      <c r="I36" s="1">
        <v>1</v>
      </c>
      <c r="J36" s="1" t="s">
        <v>45</v>
      </c>
      <c r="K36" s="8">
        <f>+[1]Abbreviato!F141+[1]Abbreviato!F138</f>
        <v>0</v>
      </c>
      <c r="L36" s="9"/>
      <c r="M36" s="8">
        <f>+[1]Abbreviato!H141+[1]Abbreviato!H138</f>
        <v>0</v>
      </c>
      <c r="N36" s="9"/>
    </row>
    <row r="37" spans="1:14" x14ac:dyDescent="0.35">
      <c r="A37" s="7"/>
      <c r="B37" s="1">
        <v>2</v>
      </c>
      <c r="C37" s="1" t="s">
        <v>46</v>
      </c>
      <c r="D37" s="8"/>
      <c r="E37" s="9"/>
      <c r="F37" s="8"/>
      <c r="G37" s="9"/>
      <c r="I37" s="1">
        <v>2</v>
      </c>
      <c r="J37" s="1" t="s">
        <v>47</v>
      </c>
      <c r="K37" s="8"/>
      <c r="L37" s="9"/>
      <c r="M37" s="8"/>
      <c r="N37" s="9"/>
    </row>
    <row r="38" spans="1:14" x14ac:dyDescent="0.35">
      <c r="A38" s="7"/>
      <c r="B38" s="1">
        <v>3</v>
      </c>
      <c r="C38" s="1" t="s">
        <v>48</v>
      </c>
      <c r="D38" s="8"/>
      <c r="E38" s="9"/>
      <c r="F38" s="8"/>
      <c r="G38" s="9"/>
      <c r="I38" s="1">
        <v>3</v>
      </c>
      <c r="J38" s="1" t="s">
        <v>48</v>
      </c>
      <c r="K38" s="8"/>
      <c r="L38" s="9"/>
      <c r="M38" s="8"/>
      <c r="N38" s="9"/>
    </row>
    <row r="39" spans="1:14" x14ac:dyDescent="0.35">
      <c r="A39" s="7"/>
      <c r="B39" s="1">
        <v>4</v>
      </c>
      <c r="C39" s="1" t="s">
        <v>49</v>
      </c>
      <c r="D39" s="8"/>
      <c r="E39" s="9"/>
      <c r="F39" s="8"/>
      <c r="G39" s="9"/>
      <c r="I39" s="1">
        <v>4</v>
      </c>
      <c r="J39" s="1" t="s">
        <v>49</v>
      </c>
      <c r="K39" s="8"/>
      <c r="L39" s="9"/>
      <c r="M39" s="8"/>
      <c r="N39" s="9"/>
    </row>
    <row r="40" spans="1:14" x14ac:dyDescent="0.35">
      <c r="A40" s="7"/>
      <c r="B40" s="1">
        <v>5</v>
      </c>
      <c r="C40" s="1" t="s">
        <v>16</v>
      </c>
      <c r="D40" s="8"/>
      <c r="E40" s="9"/>
      <c r="F40" s="8"/>
      <c r="G40" s="9"/>
      <c r="I40" s="1">
        <v>5</v>
      </c>
      <c r="J40" s="1" t="s">
        <v>40</v>
      </c>
      <c r="K40" s="8"/>
      <c r="L40" s="9"/>
      <c r="M40" s="8"/>
      <c r="N40" s="9"/>
    </row>
    <row r="41" spans="1:14" x14ac:dyDescent="0.35">
      <c r="A41" s="10"/>
      <c r="B41" s="11">
        <v>6</v>
      </c>
      <c r="C41" s="11" t="s">
        <v>39</v>
      </c>
      <c r="D41" s="12"/>
      <c r="E41" s="13"/>
      <c r="F41" s="12"/>
      <c r="G41" s="13"/>
      <c r="H41" s="11"/>
      <c r="I41" s="11"/>
      <c r="J41" s="11"/>
      <c r="K41" s="12"/>
      <c r="L41" s="13"/>
      <c r="M41" s="12"/>
      <c r="N41" s="13"/>
    </row>
    <row r="42" spans="1:14" x14ac:dyDescent="0.35">
      <c r="A42" s="7"/>
      <c r="C42" s="14" t="s">
        <v>26</v>
      </c>
      <c r="D42" s="8"/>
      <c r="E42" s="9">
        <f>SUM(D36:D41)</f>
        <v>0</v>
      </c>
      <c r="F42" s="8"/>
      <c r="G42" s="9">
        <f>SUM(F36:F41)</f>
        <v>0</v>
      </c>
      <c r="I42" s="1"/>
      <c r="J42" s="14" t="s">
        <v>26</v>
      </c>
      <c r="K42" s="8"/>
      <c r="L42" s="9">
        <f>SUM(K36:K40)</f>
        <v>0</v>
      </c>
      <c r="M42" s="8"/>
      <c r="N42" s="9">
        <f>SUM(M36:M40)</f>
        <v>0</v>
      </c>
    </row>
    <row r="43" spans="1:14" x14ac:dyDescent="0.35">
      <c r="A43" s="7"/>
      <c r="D43" s="8"/>
      <c r="E43" s="9"/>
      <c r="F43" s="8"/>
      <c r="G43" s="9"/>
      <c r="I43" s="1"/>
      <c r="J43" s="14" t="s">
        <v>50</v>
      </c>
      <c r="K43" s="15">
        <f>+L42-E42</f>
        <v>0</v>
      </c>
      <c r="L43" s="9"/>
      <c r="M43" s="15">
        <f>+N42-G42</f>
        <v>0</v>
      </c>
      <c r="N43" s="9"/>
    </row>
    <row r="44" spans="1:14" x14ac:dyDescent="0.35">
      <c r="A44" s="16" t="s">
        <v>51</v>
      </c>
      <c r="B44" s="14"/>
      <c r="C44" s="14" t="s">
        <v>52</v>
      </c>
      <c r="D44" s="8"/>
      <c r="E44" s="9"/>
      <c r="F44" s="8"/>
      <c r="G44" s="9"/>
      <c r="H44" s="14" t="s">
        <v>51</v>
      </c>
      <c r="I44" s="14"/>
      <c r="J44" s="14" t="s">
        <v>53</v>
      </c>
      <c r="K44" s="8"/>
      <c r="L44" s="9"/>
      <c r="M44" s="8"/>
      <c r="N44" s="9"/>
    </row>
    <row r="45" spans="1:14" x14ac:dyDescent="0.35">
      <c r="A45" s="7"/>
      <c r="B45" s="1">
        <v>1</v>
      </c>
      <c r="C45" s="1" t="s">
        <v>6</v>
      </c>
      <c r="D45" s="8"/>
      <c r="E45" s="9"/>
      <c r="F45" s="8"/>
      <c r="G45" s="9"/>
      <c r="I45" s="1">
        <v>1</v>
      </c>
      <c r="J45" s="1" t="s">
        <v>54</v>
      </c>
      <c r="K45" s="8"/>
      <c r="L45" s="9"/>
      <c r="M45" s="8"/>
      <c r="N45" s="9"/>
    </row>
    <row r="46" spans="1:14" x14ac:dyDescent="0.35">
      <c r="A46" s="7"/>
      <c r="B46" s="1">
        <v>2</v>
      </c>
      <c r="C46" s="1" t="s">
        <v>8</v>
      </c>
      <c r="D46" s="8"/>
      <c r="E46" s="9"/>
      <c r="F46" s="8"/>
      <c r="G46" s="9"/>
      <c r="I46" s="1">
        <v>2</v>
      </c>
      <c r="J46" s="1" t="s">
        <v>55</v>
      </c>
      <c r="K46" s="8"/>
      <c r="L46" s="9"/>
      <c r="M46" s="8"/>
      <c r="N46" s="9"/>
    </row>
    <row r="47" spans="1:14" x14ac:dyDescent="0.35">
      <c r="A47" s="7"/>
      <c r="B47" s="1">
        <v>3</v>
      </c>
      <c r="C47" s="1" t="s">
        <v>10</v>
      </c>
      <c r="D47" s="8"/>
      <c r="E47" s="9"/>
      <c r="F47" s="8"/>
      <c r="G47" s="9"/>
      <c r="I47" s="1"/>
      <c r="J47" s="1"/>
      <c r="K47" s="8"/>
      <c r="L47" s="9"/>
      <c r="M47" s="8"/>
      <c r="N47" s="9"/>
    </row>
    <row r="48" spans="1:14" x14ac:dyDescent="0.35">
      <c r="A48" s="7"/>
      <c r="B48" s="1">
        <v>4</v>
      </c>
      <c r="C48" s="1" t="s">
        <v>12</v>
      </c>
      <c r="D48" s="8"/>
      <c r="E48" s="9"/>
      <c r="F48" s="8"/>
      <c r="G48" s="9"/>
      <c r="I48" s="1"/>
      <c r="J48" s="1"/>
      <c r="K48" s="8"/>
      <c r="L48" s="9"/>
      <c r="M48" s="8"/>
      <c r="N48" s="9"/>
    </row>
    <row r="49" spans="1:14" x14ac:dyDescent="0.35">
      <c r="A49" s="7"/>
      <c r="B49" s="1">
        <v>5</v>
      </c>
      <c r="C49" s="1" t="s">
        <v>14</v>
      </c>
      <c r="D49" s="8"/>
      <c r="E49" s="9"/>
      <c r="F49" s="8"/>
      <c r="G49" s="9"/>
      <c r="I49" s="1"/>
      <c r="J49" s="1"/>
      <c r="K49" s="8"/>
      <c r="L49" s="9"/>
      <c r="M49" s="8"/>
      <c r="N49" s="9"/>
    </row>
    <row r="50" spans="1:14" x14ac:dyDescent="0.35">
      <c r="A50" s="7"/>
      <c r="B50" s="1">
        <v>6</v>
      </c>
      <c r="C50" s="1" t="s">
        <v>16</v>
      </c>
      <c r="D50" s="8"/>
      <c r="E50" s="9"/>
      <c r="F50" s="8"/>
      <c r="G50" s="9"/>
      <c r="I50" s="1"/>
      <c r="J50" s="1"/>
      <c r="K50" s="8"/>
      <c r="L50" s="9"/>
      <c r="M50" s="8"/>
      <c r="N50" s="9"/>
    </row>
    <row r="51" spans="1:14" x14ac:dyDescent="0.35">
      <c r="A51" s="10"/>
      <c r="B51" s="11">
        <v>7</v>
      </c>
      <c r="C51" s="11" t="s">
        <v>18</v>
      </c>
      <c r="D51" s="12"/>
      <c r="E51" s="13"/>
      <c r="F51" s="12"/>
      <c r="G51" s="13"/>
      <c r="H51" s="11"/>
      <c r="I51" s="11"/>
      <c r="J51" s="11"/>
      <c r="K51" s="12"/>
      <c r="L51" s="13"/>
      <c r="M51" s="12"/>
      <c r="N51" s="13"/>
    </row>
    <row r="52" spans="1:14" x14ac:dyDescent="0.35">
      <c r="A52" s="7"/>
      <c r="C52" s="14" t="s">
        <v>26</v>
      </c>
      <c r="E52" s="18">
        <f>SUM(D45:D51)</f>
        <v>0</v>
      </c>
      <c r="F52" s="17"/>
      <c r="G52" s="18">
        <f>SUM(F45:F51)</f>
        <v>0</v>
      </c>
      <c r="I52" s="1"/>
      <c r="J52" s="14" t="s">
        <v>26</v>
      </c>
      <c r="K52" s="17"/>
      <c r="L52" s="19">
        <f>SUM(K45:K46)</f>
        <v>0</v>
      </c>
      <c r="M52" s="17"/>
      <c r="N52" s="19">
        <f>SUM(M45:M46)</f>
        <v>0</v>
      </c>
    </row>
    <row r="53" spans="1:14" x14ac:dyDescent="0.35">
      <c r="A53" s="7"/>
      <c r="C53" s="14" t="s">
        <v>56</v>
      </c>
      <c r="E53" s="20">
        <f>+E16+E27+E33+E42+E52</f>
        <v>221892.99000000002</v>
      </c>
      <c r="F53" s="17"/>
      <c r="G53" s="20">
        <f>+G16+G27+G33+G42+G52</f>
        <v>205310.02000000002</v>
      </c>
      <c r="I53" s="1"/>
      <c r="J53" s="14" t="s">
        <v>57</v>
      </c>
      <c r="K53" s="17"/>
      <c r="L53" s="21">
        <f>+L16+L27+L33+L42+L52</f>
        <v>230047.34</v>
      </c>
      <c r="M53" s="17"/>
      <c r="N53" s="21">
        <f>+N16+N27+N33+N42+N52</f>
        <v>169926.05000000002</v>
      </c>
    </row>
    <row r="54" spans="1:14" x14ac:dyDescent="0.35">
      <c r="A54" s="7"/>
      <c r="F54" s="17"/>
      <c r="G54" s="20"/>
      <c r="I54" s="1"/>
      <c r="J54" s="14" t="s">
        <v>58</v>
      </c>
      <c r="K54" s="17"/>
      <c r="L54" s="22">
        <f>+L53-E53</f>
        <v>8154.3499999999767</v>
      </c>
      <c r="M54" s="17"/>
      <c r="N54" s="22">
        <f>+N53-G53</f>
        <v>-35383.97</v>
      </c>
    </row>
    <row r="55" spans="1:14" x14ac:dyDescent="0.35">
      <c r="A55" s="7"/>
      <c r="F55" s="17"/>
      <c r="G55" s="20"/>
      <c r="I55" s="1"/>
      <c r="J55" s="1" t="s">
        <v>59</v>
      </c>
      <c r="K55" s="17"/>
      <c r="L55" s="19">
        <f>+[1]Abbreviato!F145</f>
        <v>12</v>
      </c>
      <c r="M55" s="17"/>
      <c r="N55" s="19">
        <f>+[1]Abbreviato!H145</f>
        <v>37</v>
      </c>
    </row>
    <row r="56" spans="1:14" x14ac:dyDescent="0.35">
      <c r="A56" s="10"/>
      <c r="B56" s="11"/>
      <c r="C56" s="11"/>
      <c r="D56" s="23"/>
      <c r="E56" s="18"/>
      <c r="F56" s="23"/>
      <c r="G56" s="18"/>
      <c r="H56" s="11"/>
      <c r="I56" s="11"/>
      <c r="J56" s="24" t="s">
        <v>60</v>
      </c>
      <c r="K56" s="23"/>
      <c r="L56" s="19">
        <f>+L54-L55</f>
        <v>8142.3499999999767</v>
      </c>
      <c r="M56" s="23"/>
      <c r="N56" s="19">
        <f>+N54-N55</f>
        <v>-35420.97</v>
      </c>
    </row>
    <row r="57" spans="1:14" x14ac:dyDescent="0.35">
      <c r="L57" s="20"/>
    </row>
    <row r="58" spans="1:14" x14ac:dyDescent="0.35">
      <c r="L58" s="20"/>
    </row>
  </sheetData>
  <mergeCells count="7">
    <mergeCell ref="A1:N1"/>
    <mergeCell ref="A3:C3"/>
    <mergeCell ref="D3:E3"/>
    <mergeCell ref="F3:G3"/>
    <mergeCell ref="H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Roberta Tomasi</cp:lastModifiedBy>
  <dcterms:created xsi:type="dcterms:W3CDTF">2023-03-28T15:45:50Z</dcterms:created>
  <dcterms:modified xsi:type="dcterms:W3CDTF">2023-09-26T08:39:06Z</dcterms:modified>
</cp:coreProperties>
</file>